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640" windowHeight="7428" activeTab="0"/>
  </bookViews>
  <sheets>
    <sheet name="輔導課班級名條" sheetId="1" r:id="rId1"/>
    <sheet name="Sheet3" sheetId="2" r:id="rId2"/>
    <sheet name="DV-IDENTITY-0" sheetId="3" state="veryHidden" r:id="rId3"/>
    <sheet name="工作表1" sheetId="4" r:id="rId4"/>
  </sheets>
  <definedNames>
    <definedName name="_xlnm.Print_Area" localSheetId="0">'輔導課班級名條'!$A$1:$L$44</definedName>
  </definedNames>
  <calcPr fullCalcOnLoad="1"/>
</workbook>
</file>

<file path=xl/sharedStrings.xml><?xml version="1.0" encoding="utf-8"?>
<sst xmlns="http://schemas.openxmlformats.org/spreadsheetml/2006/main" count="56" uniqueCount="35">
  <si>
    <r>
      <t>A</t>
    </r>
    <r>
      <rPr>
        <sz val="17"/>
        <rFont val="標楷體"/>
        <family val="4"/>
      </rPr>
      <t>班</t>
    </r>
  </si>
  <si>
    <r>
      <t>B</t>
    </r>
    <r>
      <rPr>
        <sz val="17"/>
        <rFont val="標楷體"/>
        <family val="4"/>
      </rPr>
      <t>班</t>
    </r>
  </si>
  <si>
    <r>
      <t>C</t>
    </r>
    <r>
      <rPr>
        <sz val="17"/>
        <rFont val="標楷體"/>
        <family val="4"/>
      </rPr>
      <t>班</t>
    </r>
  </si>
  <si>
    <r>
      <rPr>
        <sz val="17"/>
        <rFont val="標楷體"/>
        <family val="4"/>
      </rPr>
      <t>日期</t>
    </r>
  </si>
  <si>
    <r>
      <rPr>
        <sz val="17"/>
        <rFont val="標楷體"/>
        <family val="4"/>
      </rPr>
      <t>授課教師：林誠孝、劉育松</t>
    </r>
  </si>
  <si>
    <r>
      <rPr>
        <sz val="17"/>
        <rFont val="標楷體"/>
        <family val="4"/>
      </rPr>
      <t>授課教師：蔡振凱、羅煜聘</t>
    </r>
  </si>
  <si>
    <r>
      <rPr>
        <sz val="17"/>
        <rFont val="標楷體"/>
        <family val="4"/>
      </rPr>
      <t>授課教師：吳添全、楊勝州</t>
    </r>
  </si>
  <si>
    <r>
      <rPr>
        <sz val="17"/>
        <rFont val="標楷體"/>
        <family val="4"/>
      </rPr>
      <t>班級</t>
    </r>
  </si>
  <si>
    <r>
      <rPr>
        <sz val="17"/>
        <rFont val="標楷體"/>
        <family val="4"/>
      </rPr>
      <t>學號</t>
    </r>
  </si>
  <si>
    <r>
      <rPr>
        <sz val="17"/>
        <rFont val="標楷體"/>
        <family val="4"/>
      </rPr>
      <t>班級</t>
    </r>
  </si>
  <si>
    <r>
      <rPr>
        <sz val="17"/>
        <rFont val="標楷體"/>
        <family val="4"/>
      </rPr>
      <t>時間：</t>
    </r>
    <r>
      <rPr>
        <sz val="17"/>
        <rFont val="Times New Roman"/>
        <family val="1"/>
      </rPr>
      <t>P.M.6:30~9:05</t>
    </r>
  </si>
  <si>
    <r>
      <rPr>
        <sz val="17"/>
        <rFont val="標楷體"/>
        <family val="4"/>
      </rPr>
      <t>教室：機械館</t>
    </r>
    <r>
      <rPr>
        <sz val="17"/>
        <rFont val="Times New Roman"/>
        <family val="1"/>
      </rPr>
      <t>4</t>
    </r>
    <r>
      <rPr>
        <sz val="17"/>
        <rFont val="標楷體"/>
        <family val="4"/>
      </rPr>
      <t>樓物理實驗室</t>
    </r>
    <r>
      <rPr>
        <sz val="17"/>
        <rFont val="Times New Roman"/>
        <family val="1"/>
      </rPr>
      <t>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 xml:space="preserve">)                                             </t>
    </r>
    <r>
      <rPr>
        <sz val="17"/>
        <rFont val="標楷體"/>
        <family val="4"/>
      </rPr>
      <t>教室代碼：</t>
    </r>
    <r>
      <rPr>
        <sz val="17"/>
        <rFont val="Times New Roman"/>
        <family val="1"/>
      </rPr>
      <t>AME0412</t>
    </r>
  </si>
  <si>
    <r>
      <rPr>
        <sz val="17"/>
        <rFont val="標楷體"/>
        <family val="4"/>
      </rPr>
      <t>教室：機械館</t>
    </r>
    <r>
      <rPr>
        <sz val="17"/>
        <rFont val="Times New Roman"/>
        <family val="1"/>
      </rPr>
      <t>4</t>
    </r>
    <r>
      <rPr>
        <sz val="17"/>
        <rFont val="標楷體"/>
        <family val="4"/>
      </rPr>
      <t>樓物理實驗室</t>
    </r>
    <r>
      <rPr>
        <sz val="17"/>
        <rFont val="Times New Roman"/>
        <family val="1"/>
      </rPr>
      <t>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 xml:space="preserve">)                                            </t>
    </r>
    <r>
      <rPr>
        <sz val="17"/>
        <rFont val="標楷體"/>
        <family val="4"/>
      </rPr>
      <t>教室代碼：</t>
    </r>
    <r>
      <rPr>
        <sz val="17"/>
        <rFont val="Times New Roman"/>
        <family val="1"/>
      </rPr>
      <t>AME0409</t>
    </r>
  </si>
  <si>
    <r>
      <rPr>
        <sz val="17"/>
        <rFont val="標楷體"/>
        <family val="4"/>
      </rPr>
      <t>教室：機械館</t>
    </r>
    <r>
      <rPr>
        <sz val="17"/>
        <rFont val="Times New Roman"/>
        <family val="1"/>
      </rPr>
      <t>4</t>
    </r>
    <r>
      <rPr>
        <sz val="17"/>
        <rFont val="標楷體"/>
        <family val="4"/>
      </rPr>
      <t>樓物理實驗室</t>
    </r>
    <r>
      <rPr>
        <sz val="17"/>
        <rFont val="Times New Roman"/>
        <family val="1"/>
      </rPr>
      <t>(</t>
    </r>
    <r>
      <rPr>
        <sz val="17"/>
        <rFont val="標楷體"/>
        <family val="4"/>
      </rPr>
      <t>三</t>
    </r>
    <r>
      <rPr>
        <sz val="17"/>
        <rFont val="Times New Roman"/>
        <family val="1"/>
      </rPr>
      <t xml:space="preserve">)                                          </t>
    </r>
    <r>
      <rPr>
        <sz val="17"/>
        <rFont val="標楷體"/>
        <family val="4"/>
      </rPr>
      <t>教室代碼：</t>
    </r>
    <r>
      <rPr>
        <sz val="17"/>
        <rFont val="Times New Roman"/>
        <family val="1"/>
      </rPr>
      <t>AME0406</t>
    </r>
  </si>
  <si>
    <r>
      <rPr>
        <sz val="17"/>
        <rFont val="標楷體"/>
        <family val="4"/>
      </rPr>
      <t>學號</t>
    </r>
  </si>
  <si>
    <r>
      <rPr>
        <sz val="17"/>
        <rFont val="標楷體"/>
        <family val="4"/>
      </rPr>
      <t>班級</t>
    </r>
  </si>
  <si>
    <r>
      <rPr>
        <sz val="17"/>
        <rFont val="標楷體"/>
        <family val="4"/>
      </rPr>
      <t>日期</t>
    </r>
  </si>
  <si>
    <r>
      <t>09/12(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>)</t>
    </r>
  </si>
  <si>
    <r>
      <t>09/13(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>)</t>
    </r>
  </si>
  <si>
    <r>
      <t>09/19(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>)</t>
    </r>
  </si>
  <si>
    <r>
      <t>09/20(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>)</t>
    </r>
  </si>
  <si>
    <r>
      <t>09/26(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>)</t>
    </r>
  </si>
  <si>
    <r>
      <t>09/27(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>)</t>
    </r>
  </si>
  <si>
    <t>姓名</t>
  </si>
  <si>
    <t>設計系</t>
  </si>
  <si>
    <t>車輛系</t>
  </si>
  <si>
    <t>材料系</t>
  </si>
  <si>
    <t>飛機系</t>
  </si>
  <si>
    <t>資工系</t>
  </si>
  <si>
    <t>自動化系</t>
  </si>
  <si>
    <t>機電輔系</t>
  </si>
  <si>
    <t>電機系</t>
  </si>
  <si>
    <t>電子系</t>
  </si>
  <si>
    <t>動機系</t>
  </si>
  <si>
    <t>光電系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</si>
</sst>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m&quot;月&quot;d&quot;日&quot;"/>
  </numFmts>
  <fonts count="55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7"/>
      <name val="標楷體"/>
      <family val="4"/>
    </font>
    <font>
      <sz val="17"/>
      <name val="Times New Roman"/>
      <family val="1"/>
    </font>
    <font>
      <sz val="12"/>
      <name val="Times New Roman"/>
      <family val="1"/>
    </font>
    <font>
      <sz val="17"/>
      <color indexed="8"/>
      <name val="Times New Roman"/>
      <family val="1"/>
    </font>
    <font>
      <sz val="16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Calibri"/>
      <family val="2"/>
    </font>
    <font>
      <sz val="18"/>
      <color indexed="8"/>
      <name val="標楷體"/>
      <family val="4"/>
    </font>
    <font>
      <sz val="18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Calibri"/>
      <family val="2"/>
    </font>
    <font>
      <sz val="18"/>
      <color rgb="FF000000"/>
      <name val="標楷體"/>
      <family val="4"/>
    </font>
    <font>
      <sz val="18"/>
      <color rgb="FF000000"/>
      <name val="Times New Roman"/>
      <family val="1"/>
    </font>
    <font>
      <sz val="18"/>
      <color rgb="FF00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2" borderId="0" xfId="0" applyFill="1" applyBorder="1" applyAlignment="1">
      <alignment vertical="center"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1" fillId="33" borderId="0" xfId="33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51" fillId="33" borderId="0" xfId="34" applyFont="1" applyFill="1" applyBorder="1">
      <alignment/>
    </xf>
    <xf numFmtId="0" fontId="0" fillId="32" borderId="0" xfId="33" applyFill="1" applyBorder="1">
      <alignment vertical="center"/>
      <protection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4" fillId="32" borderId="0" xfId="0" applyNumberFormat="1" applyFont="1" applyFill="1" applyBorder="1" applyAlignment="1">
      <alignment horizontal="center" vertical="center"/>
    </xf>
    <xf numFmtId="0" fontId="6" fillId="32" borderId="0" xfId="33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 horizontal="center" vertical="center"/>
    </xf>
    <xf numFmtId="0" fontId="5" fillId="32" borderId="0" xfId="35" applyNumberFormat="1" applyFont="1" applyFill="1" applyBorder="1" applyAlignment="1" applyProtection="1">
      <alignment horizontal="center" vertical="center"/>
      <protection/>
    </xf>
    <xf numFmtId="0" fontId="7" fillId="32" borderId="0" xfId="35" applyFont="1" applyFill="1" applyBorder="1" applyAlignment="1" applyProtection="1">
      <alignment horizontal="center" vertical="center"/>
      <protection/>
    </xf>
    <xf numFmtId="0" fontId="9" fillId="32" borderId="0" xfId="33" applyFont="1" applyFill="1" applyBorder="1" applyAlignment="1">
      <alignment horizontal="center" vertical="center"/>
      <protection/>
    </xf>
    <xf numFmtId="0" fontId="11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52" fillId="32" borderId="12" xfId="0" applyFont="1" applyFill="1" applyBorder="1" applyAlignment="1">
      <alignment horizontal="center"/>
    </xf>
    <xf numFmtId="0" fontId="52" fillId="32" borderId="12" xfId="33" applyFont="1" applyFill="1" applyBorder="1" applyAlignment="1">
      <alignment horizontal="center"/>
      <protection/>
    </xf>
    <xf numFmtId="0" fontId="52" fillId="32" borderId="12" xfId="34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 vertical="center"/>
    </xf>
    <xf numFmtId="0" fontId="52" fillId="32" borderId="11" xfId="0" applyFont="1" applyFill="1" applyBorder="1" applyAlignment="1">
      <alignment horizontal="center"/>
    </xf>
    <xf numFmtId="0" fontId="52" fillId="32" borderId="11" xfId="34" applyFont="1" applyFill="1" applyBorder="1" applyAlignment="1">
      <alignment horizontal="center"/>
    </xf>
    <xf numFmtId="0" fontId="52" fillId="32" borderId="13" xfId="0" applyFont="1" applyFill="1" applyBorder="1" applyAlignment="1">
      <alignment horizontal="center"/>
    </xf>
    <xf numFmtId="0" fontId="52" fillId="32" borderId="14" xfId="34" applyFont="1" applyFill="1" applyBorder="1" applyAlignment="1">
      <alignment horizontal="center"/>
    </xf>
    <xf numFmtId="0" fontId="52" fillId="32" borderId="13" xfId="34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2" xfId="33" applyFont="1" applyFill="1" applyBorder="1" applyAlignment="1">
      <alignment horizontal="center"/>
      <protection/>
    </xf>
    <xf numFmtId="0" fontId="53" fillId="32" borderId="12" xfId="34" applyFont="1" applyFill="1" applyBorder="1" applyAlignment="1">
      <alignment horizontal="center"/>
    </xf>
    <xf numFmtId="0" fontId="53" fillId="32" borderId="14" xfId="34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54" fillId="32" borderId="22" xfId="0" applyFont="1" applyFill="1" applyBorder="1" applyAlignment="1">
      <alignment horizontal="center" vertical="center"/>
    </xf>
    <xf numFmtId="0" fontId="53" fillId="3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4" fillId="32" borderId="22" xfId="34" applyFont="1" applyFill="1" applyBorder="1" applyAlignment="1">
      <alignment horizontal="center" vertical="center"/>
    </xf>
    <xf numFmtId="0" fontId="53" fillId="32" borderId="23" xfId="34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view="pageBreakPreview" zoomScale="55" zoomScaleNormal="55" zoomScaleSheetLayoutView="55" zoomScalePageLayoutView="0" workbookViewId="0" topLeftCell="A1">
      <selection activeCell="I31" sqref="I31:J41"/>
    </sheetView>
  </sheetViews>
  <sheetFormatPr defaultColWidth="9.00390625" defaultRowHeight="21" customHeight="1"/>
  <cols>
    <col min="1" max="1" width="19.125" style="12" customWidth="1"/>
    <col min="2" max="2" width="13.875" style="12" customWidth="1"/>
    <col min="3" max="3" width="18.375" style="12" bestFit="1" customWidth="1"/>
    <col min="4" max="4" width="15.25390625" style="17" customWidth="1"/>
    <col min="5" max="5" width="19.00390625" style="12" customWidth="1"/>
    <col min="6" max="6" width="13.875" style="12" customWidth="1"/>
    <col min="7" max="7" width="18.375" style="12" bestFit="1" customWidth="1"/>
    <col min="8" max="8" width="15.25390625" style="17" customWidth="1"/>
    <col min="9" max="9" width="19.00390625" style="12" customWidth="1"/>
    <col min="10" max="10" width="13.875" style="12" customWidth="1"/>
    <col min="11" max="11" width="18.375" style="12" bestFit="1" customWidth="1"/>
    <col min="12" max="12" width="15.25390625" style="17" customWidth="1"/>
    <col min="13" max="13" width="8.875" style="1" customWidth="1"/>
    <col min="14" max="14" width="14.50390625" style="9" bestFit="1" customWidth="1"/>
    <col min="15" max="15" width="12.25390625" style="9" bestFit="1" customWidth="1"/>
    <col min="16" max="16" width="17.875" style="9" bestFit="1" customWidth="1"/>
    <col min="17" max="17" width="7.375" style="3" customWidth="1"/>
    <col min="18" max="18" width="10.625" style="3" customWidth="1"/>
    <col min="19" max="19" width="11.875" style="3" customWidth="1"/>
    <col min="20" max="20" width="11.625" style="3" customWidth="1"/>
    <col min="21" max="21" width="9.00390625" style="3" customWidth="1"/>
    <col min="22" max="22" width="11.50390625" style="3" customWidth="1"/>
    <col min="23" max="16384" width="9.00390625" style="3" customWidth="1"/>
  </cols>
  <sheetData>
    <row r="1" spans="1:16" ht="23.25" customHeight="1">
      <c r="A1" s="44" t="s">
        <v>0</v>
      </c>
      <c r="B1" s="45"/>
      <c r="C1" s="45"/>
      <c r="D1" s="49"/>
      <c r="E1" s="44" t="s">
        <v>1</v>
      </c>
      <c r="F1" s="45"/>
      <c r="G1" s="45"/>
      <c r="H1" s="46"/>
      <c r="I1" s="47" t="s">
        <v>2</v>
      </c>
      <c r="J1" s="45"/>
      <c r="K1" s="45"/>
      <c r="L1" s="46"/>
      <c r="N1" s="2"/>
      <c r="O1" s="2"/>
      <c r="P1" s="2"/>
    </row>
    <row r="2" spans="1:21" ht="35.25" customHeight="1">
      <c r="A2" s="40" t="s">
        <v>3</v>
      </c>
      <c r="B2" s="18" t="s">
        <v>17</v>
      </c>
      <c r="C2" s="18" t="s">
        <v>18</v>
      </c>
      <c r="D2" s="20" t="s">
        <v>19</v>
      </c>
      <c r="E2" s="40" t="s">
        <v>16</v>
      </c>
      <c r="F2" s="18" t="s">
        <v>17</v>
      </c>
      <c r="G2" s="18" t="s">
        <v>18</v>
      </c>
      <c r="H2" s="19" t="s">
        <v>19</v>
      </c>
      <c r="I2" s="43" t="s">
        <v>16</v>
      </c>
      <c r="J2" s="18" t="s">
        <v>17</v>
      </c>
      <c r="K2" s="18" t="s">
        <v>18</v>
      </c>
      <c r="L2" s="19" t="s">
        <v>19</v>
      </c>
      <c r="N2" s="4"/>
      <c r="O2" s="4"/>
      <c r="P2" s="4"/>
      <c r="Q2" s="5"/>
      <c r="R2" s="5"/>
      <c r="S2" s="5"/>
      <c r="T2" s="5"/>
      <c r="U2" s="5"/>
    </row>
    <row r="3" spans="1:21" ht="35.25" customHeight="1">
      <c r="A3" s="40"/>
      <c r="B3" s="18" t="s">
        <v>20</v>
      </c>
      <c r="C3" s="18" t="s">
        <v>21</v>
      </c>
      <c r="D3" s="20" t="s">
        <v>22</v>
      </c>
      <c r="E3" s="40"/>
      <c r="F3" s="18" t="s">
        <v>20</v>
      </c>
      <c r="G3" s="18" t="s">
        <v>21</v>
      </c>
      <c r="H3" s="19" t="s">
        <v>22</v>
      </c>
      <c r="I3" s="43"/>
      <c r="J3" s="18" t="s">
        <v>20</v>
      </c>
      <c r="K3" s="18" t="s">
        <v>21</v>
      </c>
      <c r="L3" s="19" t="s">
        <v>22</v>
      </c>
      <c r="N3" s="4"/>
      <c r="O3" s="4"/>
      <c r="P3" s="4"/>
      <c r="Q3" s="5"/>
      <c r="R3" s="5"/>
      <c r="S3" s="5"/>
      <c r="T3" s="5"/>
      <c r="U3" s="5"/>
    </row>
    <row r="4" spans="1:21" ht="35.25" customHeight="1">
      <c r="A4" s="40" t="s">
        <v>10</v>
      </c>
      <c r="B4" s="41"/>
      <c r="C4" s="41"/>
      <c r="D4" s="48"/>
      <c r="E4" s="40" t="s">
        <v>10</v>
      </c>
      <c r="F4" s="41"/>
      <c r="G4" s="41"/>
      <c r="H4" s="42"/>
      <c r="I4" s="43" t="s">
        <v>10</v>
      </c>
      <c r="J4" s="41"/>
      <c r="K4" s="41"/>
      <c r="L4" s="42"/>
      <c r="N4" s="4"/>
      <c r="O4" s="4"/>
      <c r="P4" s="4"/>
      <c r="Q4" s="5"/>
      <c r="R4" s="5"/>
      <c r="S4" s="5"/>
      <c r="T4" s="5"/>
      <c r="U4" s="5"/>
    </row>
    <row r="5" spans="1:21" ht="54.75" customHeight="1">
      <c r="A5" s="37" t="s">
        <v>11</v>
      </c>
      <c r="B5" s="38"/>
      <c r="C5" s="38"/>
      <c r="D5" s="39"/>
      <c r="E5" s="37" t="s">
        <v>12</v>
      </c>
      <c r="F5" s="38"/>
      <c r="G5" s="38"/>
      <c r="H5" s="51"/>
      <c r="I5" s="52" t="s">
        <v>13</v>
      </c>
      <c r="J5" s="38"/>
      <c r="K5" s="38"/>
      <c r="L5" s="51"/>
      <c r="N5" s="2"/>
      <c r="O5" s="2"/>
      <c r="P5" s="2"/>
      <c r="Q5" s="5"/>
      <c r="R5" s="5"/>
      <c r="S5" s="5"/>
      <c r="T5" s="5"/>
      <c r="U5" s="5"/>
    </row>
    <row r="6" spans="1:21" ht="35.25" customHeight="1">
      <c r="A6" s="40" t="s">
        <v>4</v>
      </c>
      <c r="B6" s="41"/>
      <c r="C6" s="41"/>
      <c r="D6" s="48"/>
      <c r="E6" s="40" t="s">
        <v>5</v>
      </c>
      <c r="F6" s="41"/>
      <c r="G6" s="41"/>
      <c r="H6" s="42"/>
      <c r="I6" s="43" t="s">
        <v>6</v>
      </c>
      <c r="J6" s="41"/>
      <c r="K6" s="41"/>
      <c r="L6" s="42"/>
      <c r="N6" s="4"/>
      <c r="O6" s="4"/>
      <c r="P6" s="4"/>
      <c r="R6" s="5"/>
      <c r="S6" s="5"/>
      <c r="T6" s="5"/>
      <c r="U6" s="5"/>
    </row>
    <row r="7" spans="1:21" ht="35.25" customHeight="1">
      <c r="A7" s="40" t="s">
        <v>7</v>
      </c>
      <c r="B7" s="50"/>
      <c r="C7" s="21" t="s">
        <v>8</v>
      </c>
      <c r="D7" s="22" t="s">
        <v>23</v>
      </c>
      <c r="E7" s="40" t="s">
        <v>9</v>
      </c>
      <c r="F7" s="54"/>
      <c r="G7" s="21" t="s">
        <v>14</v>
      </c>
      <c r="H7" s="26" t="s">
        <v>23</v>
      </c>
      <c r="I7" s="43" t="s">
        <v>15</v>
      </c>
      <c r="J7" s="54"/>
      <c r="K7" s="21" t="s">
        <v>14</v>
      </c>
      <c r="L7" s="26" t="s">
        <v>23</v>
      </c>
      <c r="N7" s="2"/>
      <c r="O7" s="2"/>
      <c r="P7" s="2"/>
      <c r="R7" s="5"/>
      <c r="S7" s="5"/>
      <c r="T7" s="5"/>
      <c r="U7" s="5"/>
    </row>
    <row r="8" spans="1:21" ht="28.5" customHeight="1">
      <c r="A8" s="55" t="s">
        <v>24</v>
      </c>
      <c r="B8" s="56"/>
      <c r="C8" s="32">
        <v>40523103</v>
      </c>
      <c r="D8" s="23"/>
      <c r="E8" s="55" t="s">
        <v>26</v>
      </c>
      <c r="F8" s="56"/>
      <c r="G8" s="32">
        <v>40532101</v>
      </c>
      <c r="H8" s="27"/>
      <c r="I8" s="55" t="s">
        <v>32</v>
      </c>
      <c r="J8" s="56"/>
      <c r="K8" s="32">
        <v>40540106</v>
      </c>
      <c r="L8" s="27"/>
      <c r="N8" s="2"/>
      <c r="O8" s="2"/>
      <c r="P8" s="2"/>
      <c r="R8" s="5"/>
      <c r="S8" s="5"/>
      <c r="T8" s="5"/>
      <c r="U8" s="5"/>
    </row>
    <row r="9" spans="1:21" ht="28.5" customHeight="1">
      <c r="A9" s="57"/>
      <c r="B9" s="58"/>
      <c r="C9" s="33">
        <v>40523110</v>
      </c>
      <c r="D9" s="24"/>
      <c r="E9" s="57"/>
      <c r="F9" s="58"/>
      <c r="G9" s="32">
        <v>40532105</v>
      </c>
      <c r="H9" s="27"/>
      <c r="I9" s="57"/>
      <c r="J9" s="58"/>
      <c r="K9" s="32">
        <v>40540122</v>
      </c>
      <c r="L9" s="27"/>
      <c r="N9" s="2"/>
      <c r="O9" s="2"/>
      <c r="P9" s="2"/>
      <c r="R9" s="5"/>
      <c r="S9" s="5"/>
      <c r="T9" s="5"/>
      <c r="U9" s="5"/>
    </row>
    <row r="10" spans="1:21" ht="28.5" customHeight="1">
      <c r="A10" s="57"/>
      <c r="B10" s="58"/>
      <c r="C10" s="33">
        <v>40523135</v>
      </c>
      <c r="D10" s="24"/>
      <c r="E10" s="57"/>
      <c r="F10" s="58"/>
      <c r="G10" s="32">
        <v>40532107</v>
      </c>
      <c r="H10" s="27"/>
      <c r="I10" s="57"/>
      <c r="J10" s="58"/>
      <c r="K10" s="34">
        <v>40540136</v>
      </c>
      <c r="L10" s="28"/>
      <c r="N10" s="6"/>
      <c r="O10" s="6"/>
      <c r="P10" s="6"/>
      <c r="R10" s="5"/>
      <c r="S10" s="5"/>
      <c r="T10" s="5"/>
      <c r="U10" s="5"/>
    </row>
    <row r="11" spans="1:21" ht="28.5" customHeight="1">
      <c r="A11" s="57"/>
      <c r="B11" s="58"/>
      <c r="C11" s="32">
        <v>40523147</v>
      </c>
      <c r="D11" s="23"/>
      <c r="E11" s="57"/>
      <c r="F11" s="58"/>
      <c r="G11" s="32">
        <v>40532109</v>
      </c>
      <c r="H11" s="27"/>
      <c r="I11" s="59"/>
      <c r="J11" s="60"/>
      <c r="K11" s="32">
        <v>40540141</v>
      </c>
      <c r="L11" s="27"/>
      <c r="N11" s="6"/>
      <c r="O11" s="6"/>
      <c r="P11" s="6"/>
      <c r="R11" s="5"/>
      <c r="S11" s="5"/>
      <c r="T11" s="5"/>
      <c r="U11" s="5"/>
    </row>
    <row r="12" spans="1:21" ht="28.5" customHeight="1">
      <c r="A12" s="57"/>
      <c r="B12" s="58"/>
      <c r="C12" s="32">
        <v>40523206</v>
      </c>
      <c r="D12" s="23"/>
      <c r="E12" s="57"/>
      <c r="F12" s="58"/>
      <c r="G12" s="32">
        <v>40532115</v>
      </c>
      <c r="H12" s="27"/>
      <c r="I12" s="55" t="s">
        <v>33</v>
      </c>
      <c r="J12" s="56"/>
      <c r="K12" s="32">
        <v>40524102</v>
      </c>
      <c r="L12" s="27"/>
      <c r="N12" s="2"/>
      <c r="O12" s="2"/>
      <c r="P12" s="2"/>
      <c r="R12" s="5"/>
      <c r="S12" s="5"/>
      <c r="T12" s="5"/>
      <c r="U12" s="5"/>
    </row>
    <row r="13" spans="1:21" ht="28.5" customHeight="1">
      <c r="A13" s="57"/>
      <c r="B13" s="58"/>
      <c r="C13" s="32">
        <v>40523216</v>
      </c>
      <c r="D13" s="23"/>
      <c r="E13" s="57"/>
      <c r="F13" s="58"/>
      <c r="G13" s="32">
        <v>40532122</v>
      </c>
      <c r="H13" s="27"/>
      <c r="I13" s="57"/>
      <c r="J13" s="58"/>
      <c r="K13" s="34">
        <v>40524106</v>
      </c>
      <c r="L13" s="28"/>
      <c r="M13" s="7"/>
      <c r="N13" s="6"/>
      <c r="O13" s="6"/>
      <c r="P13" s="6"/>
      <c r="R13" s="5"/>
      <c r="S13" s="5"/>
      <c r="T13" s="5"/>
      <c r="U13" s="5"/>
    </row>
    <row r="14" spans="1:21" ht="28.5" customHeight="1">
      <c r="A14" s="57"/>
      <c r="B14" s="58"/>
      <c r="C14" s="32">
        <v>40523217</v>
      </c>
      <c r="D14" s="23"/>
      <c r="E14" s="57"/>
      <c r="F14" s="58"/>
      <c r="G14" s="34">
        <v>40532123</v>
      </c>
      <c r="H14" s="28"/>
      <c r="I14" s="57"/>
      <c r="J14" s="58"/>
      <c r="K14" s="32">
        <v>40524109</v>
      </c>
      <c r="L14" s="27"/>
      <c r="N14" s="6"/>
      <c r="O14" s="6"/>
      <c r="P14" s="6"/>
      <c r="R14" s="5"/>
      <c r="S14" s="5"/>
      <c r="T14" s="5"/>
      <c r="U14" s="5"/>
    </row>
    <row r="15" spans="1:21" ht="28.5" customHeight="1">
      <c r="A15" s="57"/>
      <c r="B15" s="58"/>
      <c r="C15" s="34">
        <v>40523223</v>
      </c>
      <c r="D15" s="25"/>
      <c r="E15" s="57"/>
      <c r="F15" s="58"/>
      <c r="G15" s="32">
        <v>40532133</v>
      </c>
      <c r="H15" s="27"/>
      <c r="I15" s="57"/>
      <c r="J15" s="58"/>
      <c r="K15" s="32">
        <v>40524111</v>
      </c>
      <c r="L15" s="27"/>
      <c r="N15" s="2"/>
      <c r="O15" s="2"/>
      <c r="P15" s="2"/>
      <c r="R15" s="5"/>
      <c r="S15" s="5"/>
      <c r="T15" s="5"/>
      <c r="U15" s="5"/>
    </row>
    <row r="16" spans="1:21" ht="28.5" customHeight="1">
      <c r="A16" s="57"/>
      <c r="B16" s="58"/>
      <c r="C16" s="34">
        <v>40523228</v>
      </c>
      <c r="D16" s="25"/>
      <c r="E16" s="57"/>
      <c r="F16" s="58"/>
      <c r="G16" s="32">
        <v>40532136</v>
      </c>
      <c r="H16" s="27"/>
      <c r="I16" s="57"/>
      <c r="J16" s="58"/>
      <c r="K16" s="32">
        <v>40524113</v>
      </c>
      <c r="L16" s="27"/>
      <c r="N16" s="2"/>
      <c r="O16" s="2"/>
      <c r="P16" s="2"/>
      <c r="R16" s="5"/>
      <c r="S16" s="5"/>
      <c r="T16" s="5"/>
      <c r="U16" s="5"/>
    </row>
    <row r="17" spans="1:21" ht="28.5" customHeight="1">
      <c r="A17" s="57"/>
      <c r="B17" s="58"/>
      <c r="C17" s="32">
        <v>40523231</v>
      </c>
      <c r="D17" s="23"/>
      <c r="E17" s="57"/>
      <c r="F17" s="58"/>
      <c r="G17" s="32">
        <v>40532137</v>
      </c>
      <c r="H17" s="27"/>
      <c r="I17" s="57"/>
      <c r="J17" s="58"/>
      <c r="K17" s="32">
        <v>40524114</v>
      </c>
      <c r="L17" s="27"/>
      <c r="N17" s="2"/>
      <c r="O17" s="2"/>
      <c r="P17" s="2"/>
      <c r="R17" s="5"/>
      <c r="S17" s="5"/>
      <c r="T17" s="5"/>
      <c r="U17" s="5"/>
    </row>
    <row r="18" spans="1:21" ht="28.5" customHeight="1">
      <c r="A18" s="57"/>
      <c r="B18" s="58"/>
      <c r="C18" s="34">
        <v>40523234</v>
      </c>
      <c r="D18" s="25"/>
      <c r="E18" s="57"/>
      <c r="F18" s="58"/>
      <c r="G18" s="34">
        <v>40532145</v>
      </c>
      <c r="H18" s="28"/>
      <c r="I18" s="57"/>
      <c r="J18" s="58"/>
      <c r="K18" s="34">
        <v>40524122</v>
      </c>
      <c r="L18" s="28"/>
      <c r="N18" s="2"/>
      <c r="O18" s="2"/>
      <c r="P18" s="2"/>
      <c r="R18" s="5"/>
      <c r="S18" s="5"/>
      <c r="T18" s="5"/>
      <c r="U18" s="5"/>
    </row>
    <row r="19" spans="1:21" ht="28.5" customHeight="1">
      <c r="A19" s="57"/>
      <c r="B19" s="58"/>
      <c r="C19" s="32">
        <v>40523243</v>
      </c>
      <c r="D19" s="23"/>
      <c r="E19" s="57"/>
      <c r="F19" s="58"/>
      <c r="G19" s="32">
        <v>40532149</v>
      </c>
      <c r="H19" s="27"/>
      <c r="I19" s="57"/>
      <c r="J19" s="58"/>
      <c r="K19" s="34">
        <v>40524130</v>
      </c>
      <c r="L19" s="28"/>
      <c r="N19" s="6"/>
      <c r="O19" s="6"/>
      <c r="P19" s="6"/>
      <c r="R19" s="5"/>
      <c r="S19" s="5"/>
      <c r="T19" s="5"/>
      <c r="U19" s="5"/>
    </row>
    <row r="20" spans="1:21" ht="28.5" customHeight="1">
      <c r="A20" s="57"/>
      <c r="B20" s="58"/>
      <c r="C20" s="32">
        <v>40523245</v>
      </c>
      <c r="D20" s="23"/>
      <c r="E20" s="59"/>
      <c r="F20" s="60"/>
      <c r="G20" s="32">
        <v>40532151</v>
      </c>
      <c r="H20" s="27"/>
      <c r="I20" s="57"/>
      <c r="J20" s="58"/>
      <c r="K20" s="32">
        <v>40524203</v>
      </c>
      <c r="L20" s="27"/>
      <c r="N20" s="2"/>
      <c r="O20" s="2"/>
      <c r="P20" s="2"/>
      <c r="R20" s="5"/>
      <c r="S20" s="5"/>
      <c r="T20" s="5"/>
      <c r="U20" s="5"/>
    </row>
    <row r="21" spans="1:21" ht="28.5" customHeight="1">
      <c r="A21" s="59"/>
      <c r="B21" s="60"/>
      <c r="C21" s="32">
        <v>40523246</v>
      </c>
      <c r="D21" s="23"/>
      <c r="E21" s="61" t="s">
        <v>27</v>
      </c>
      <c r="F21" s="62"/>
      <c r="G21" s="34">
        <v>40530132</v>
      </c>
      <c r="H21" s="28"/>
      <c r="I21" s="57"/>
      <c r="J21" s="58"/>
      <c r="K21" s="34">
        <v>40524229</v>
      </c>
      <c r="L21" s="28"/>
      <c r="N21" s="2"/>
      <c r="O21" s="2"/>
      <c r="P21" s="2"/>
      <c r="R21" s="5"/>
      <c r="S21" s="5"/>
      <c r="T21" s="5"/>
      <c r="U21" s="5"/>
    </row>
    <row r="22" spans="1:21" ht="28.5" customHeight="1">
      <c r="A22" s="61" t="s">
        <v>25</v>
      </c>
      <c r="B22" s="62"/>
      <c r="C22" s="34">
        <v>40528101</v>
      </c>
      <c r="D22" s="25"/>
      <c r="E22" s="57"/>
      <c r="F22" s="58"/>
      <c r="G22" s="34">
        <v>40530134</v>
      </c>
      <c r="H22" s="28"/>
      <c r="I22" s="57"/>
      <c r="J22" s="58"/>
      <c r="K22" s="32">
        <v>40524231</v>
      </c>
      <c r="L22" s="27"/>
      <c r="M22" s="7"/>
      <c r="N22" s="2"/>
      <c r="O22" s="2"/>
      <c r="P22" s="2"/>
      <c r="R22" s="5"/>
      <c r="S22" s="5"/>
      <c r="T22" s="5"/>
      <c r="U22" s="5"/>
    </row>
    <row r="23" spans="1:21" ht="28.5" customHeight="1">
      <c r="A23" s="57"/>
      <c r="B23" s="58"/>
      <c r="C23" s="34">
        <v>40528103</v>
      </c>
      <c r="D23" s="25"/>
      <c r="E23" s="57"/>
      <c r="F23" s="58"/>
      <c r="G23" s="32">
        <v>40530143</v>
      </c>
      <c r="H23" s="27"/>
      <c r="I23" s="57"/>
      <c r="J23" s="58"/>
      <c r="K23" s="34">
        <v>40524234</v>
      </c>
      <c r="L23" s="28"/>
      <c r="N23" s="2"/>
      <c r="O23" s="2"/>
      <c r="P23" s="2"/>
      <c r="R23" s="5"/>
      <c r="S23" s="5"/>
      <c r="T23" s="5"/>
      <c r="U23" s="5"/>
    </row>
    <row r="24" spans="1:21" ht="28.5" customHeight="1">
      <c r="A24" s="57"/>
      <c r="B24" s="58"/>
      <c r="C24" s="34">
        <v>40528106</v>
      </c>
      <c r="D24" s="25"/>
      <c r="E24" s="57"/>
      <c r="F24" s="58"/>
      <c r="G24" s="34">
        <v>40530210</v>
      </c>
      <c r="H24" s="28"/>
      <c r="I24" s="57"/>
      <c r="J24" s="58"/>
      <c r="K24" s="34">
        <v>40524247</v>
      </c>
      <c r="L24" s="28"/>
      <c r="N24" s="6"/>
      <c r="O24" s="6"/>
      <c r="P24" s="6"/>
      <c r="R24" s="5"/>
      <c r="S24" s="5"/>
      <c r="T24" s="5"/>
      <c r="U24" s="5"/>
    </row>
    <row r="25" spans="1:21" ht="28.5" customHeight="1">
      <c r="A25" s="57"/>
      <c r="B25" s="58"/>
      <c r="C25" s="34">
        <v>40528118</v>
      </c>
      <c r="D25" s="25"/>
      <c r="E25" s="59"/>
      <c r="F25" s="60"/>
      <c r="G25" s="32">
        <v>40530232</v>
      </c>
      <c r="H25" s="27"/>
      <c r="I25" s="57"/>
      <c r="J25" s="58"/>
      <c r="K25" s="34">
        <v>40524250</v>
      </c>
      <c r="L25" s="28"/>
      <c r="N25" s="6"/>
      <c r="O25" s="6"/>
      <c r="P25" s="6"/>
      <c r="R25" s="5"/>
      <c r="S25" s="5"/>
      <c r="T25" s="5"/>
      <c r="U25" s="5"/>
    </row>
    <row r="26" spans="1:21" ht="28.5" customHeight="1">
      <c r="A26" s="57"/>
      <c r="B26" s="58"/>
      <c r="C26" s="34">
        <v>40528140</v>
      </c>
      <c r="D26" s="25"/>
      <c r="E26" s="55" t="s">
        <v>29</v>
      </c>
      <c r="F26" s="56"/>
      <c r="G26" s="32">
        <v>40527221</v>
      </c>
      <c r="H26" s="27"/>
      <c r="I26" s="59"/>
      <c r="J26" s="60"/>
      <c r="K26" s="32">
        <v>40524251</v>
      </c>
      <c r="L26" s="27"/>
      <c r="N26" s="2"/>
      <c r="O26" s="2"/>
      <c r="P26" s="2"/>
      <c r="R26" s="5"/>
      <c r="S26" s="5"/>
      <c r="T26" s="5"/>
      <c r="U26" s="5"/>
    </row>
    <row r="27" spans="1:21" ht="28.5" customHeight="1">
      <c r="A27" s="57"/>
      <c r="B27" s="58"/>
      <c r="C27" s="32">
        <v>40528217</v>
      </c>
      <c r="D27" s="23"/>
      <c r="E27" s="57"/>
      <c r="F27" s="58"/>
      <c r="G27" s="32">
        <v>40527230</v>
      </c>
      <c r="H27" s="27"/>
      <c r="I27" s="61" t="s">
        <v>34</v>
      </c>
      <c r="J27" s="62"/>
      <c r="K27" s="34">
        <v>40526125</v>
      </c>
      <c r="L27" s="28"/>
      <c r="N27" s="6"/>
      <c r="O27" s="6"/>
      <c r="P27" s="6"/>
      <c r="R27" s="5"/>
      <c r="S27" s="5"/>
      <c r="T27" s="5"/>
      <c r="U27" s="5"/>
    </row>
    <row r="28" spans="1:21" ht="28.5" customHeight="1">
      <c r="A28" s="57"/>
      <c r="B28" s="58"/>
      <c r="C28" s="32">
        <v>40528223</v>
      </c>
      <c r="D28" s="23"/>
      <c r="E28" s="57"/>
      <c r="F28" s="58"/>
      <c r="G28" s="32">
        <v>40527232</v>
      </c>
      <c r="H28" s="27"/>
      <c r="I28" s="57"/>
      <c r="J28" s="58"/>
      <c r="K28" s="32">
        <v>40526136</v>
      </c>
      <c r="L28" s="27"/>
      <c r="N28" s="6"/>
      <c r="O28" s="6"/>
      <c r="P28" s="6"/>
      <c r="R28" s="5"/>
      <c r="S28" s="5"/>
      <c r="T28" s="5"/>
      <c r="U28" s="5"/>
    </row>
    <row r="29" spans="1:21" ht="28.5" customHeight="1">
      <c r="A29" s="57"/>
      <c r="B29" s="58"/>
      <c r="C29" s="32">
        <v>40528229</v>
      </c>
      <c r="D29" s="23"/>
      <c r="E29" s="59"/>
      <c r="F29" s="60"/>
      <c r="G29" s="34">
        <v>40527246</v>
      </c>
      <c r="H29" s="28"/>
      <c r="I29" s="57"/>
      <c r="J29" s="58"/>
      <c r="K29" s="32">
        <v>40526204</v>
      </c>
      <c r="L29" s="27"/>
      <c r="N29" s="2"/>
      <c r="O29" s="2"/>
      <c r="P29" s="2"/>
      <c r="R29" s="5"/>
      <c r="S29" s="5"/>
      <c r="T29" s="5"/>
      <c r="U29" s="5"/>
    </row>
    <row r="30" spans="1:21" ht="28.5" customHeight="1">
      <c r="A30" s="57"/>
      <c r="B30" s="58"/>
      <c r="C30" s="32">
        <v>40528232</v>
      </c>
      <c r="D30" s="23"/>
      <c r="E30" s="61" t="s">
        <v>30</v>
      </c>
      <c r="F30" s="62"/>
      <c r="G30" s="34">
        <v>40571105</v>
      </c>
      <c r="H30" s="28"/>
      <c r="I30" s="59"/>
      <c r="J30" s="60"/>
      <c r="K30" s="32">
        <v>40526238</v>
      </c>
      <c r="L30" s="27"/>
      <c r="N30" s="6"/>
      <c r="O30" s="6"/>
      <c r="P30" s="6"/>
      <c r="R30" s="5"/>
      <c r="S30" s="5"/>
      <c r="T30" s="5"/>
      <c r="U30" s="5"/>
    </row>
    <row r="31" spans="1:21" ht="28.5" customHeight="1">
      <c r="A31" s="57"/>
      <c r="B31" s="58"/>
      <c r="C31" s="34">
        <v>40528233</v>
      </c>
      <c r="D31" s="25"/>
      <c r="E31" s="57"/>
      <c r="F31" s="58"/>
      <c r="G31" s="32">
        <v>40571131</v>
      </c>
      <c r="H31" s="27"/>
      <c r="I31" s="55" t="s">
        <v>27</v>
      </c>
      <c r="J31" s="56"/>
      <c r="K31" s="32">
        <v>40531103</v>
      </c>
      <c r="L31" s="27"/>
      <c r="N31" s="6"/>
      <c r="O31" s="6"/>
      <c r="P31" s="6"/>
      <c r="R31" s="5"/>
      <c r="S31" s="5"/>
      <c r="T31" s="5"/>
      <c r="U31" s="5"/>
    </row>
    <row r="32" spans="1:21" ht="28.5" customHeight="1">
      <c r="A32" s="59"/>
      <c r="B32" s="60"/>
      <c r="C32" s="32">
        <v>40528235</v>
      </c>
      <c r="D32" s="23"/>
      <c r="E32" s="57"/>
      <c r="F32" s="58"/>
      <c r="G32" s="32">
        <v>40571135</v>
      </c>
      <c r="H32" s="27"/>
      <c r="I32" s="57"/>
      <c r="J32" s="58"/>
      <c r="K32" s="34">
        <v>40531106</v>
      </c>
      <c r="L32" s="28"/>
      <c r="N32" s="6"/>
      <c r="O32" s="6"/>
      <c r="P32" s="6"/>
      <c r="R32" s="5"/>
      <c r="S32" s="5"/>
      <c r="T32" s="5"/>
      <c r="U32" s="5"/>
    </row>
    <row r="33" spans="1:21" ht="28.5" customHeight="1">
      <c r="A33" s="55" t="s">
        <v>26</v>
      </c>
      <c r="B33" s="56"/>
      <c r="C33" s="32">
        <v>40532203</v>
      </c>
      <c r="D33" s="23"/>
      <c r="E33" s="57"/>
      <c r="F33" s="58"/>
      <c r="G33" s="32">
        <v>40571141</v>
      </c>
      <c r="H33" s="27"/>
      <c r="I33" s="57"/>
      <c r="J33" s="58"/>
      <c r="K33" s="34">
        <v>40531108</v>
      </c>
      <c r="L33" s="28"/>
      <c r="N33" s="6"/>
      <c r="O33" s="6"/>
      <c r="P33" s="6"/>
      <c r="R33" s="5"/>
      <c r="S33" s="5"/>
      <c r="T33" s="5"/>
      <c r="U33" s="5"/>
    </row>
    <row r="34" spans="1:21" ht="28.5" customHeight="1">
      <c r="A34" s="57"/>
      <c r="B34" s="58"/>
      <c r="C34" s="32">
        <v>40532219</v>
      </c>
      <c r="D34" s="23"/>
      <c r="E34" s="57"/>
      <c r="F34" s="58"/>
      <c r="G34" s="34">
        <v>40571210</v>
      </c>
      <c r="H34" s="28"/>
      <c r="I34" s="57"/>
      <c r="J34" s="58"/>
      <c r="K34" s="34">
        <v>40531126</v>
      </c>
      <c r="L34" s="28"/>
      <c r="N34" s="2"/>
      <c r="O34" s="2"/>
      <c r="P34" s="2"/>
      <c r="R34" s="5"/>
      <c r="S34" s="5"/>
      <c r="T34" s="5"/>
      <c r="U34" s="5"/>
    </row>
    <row r="35" spans="1:21" ht="28.5" customHeight="1">
      <c r="A35" s="57"/>
      <c r="B35" s="58"/>
      <c r="C35" s="34">
        <v>40532228</v>
      </c>
      <c r="D35" s="25"/>
      <c r="E35" s="57"/>
      <c r="F35" s="58"/>
      <c r="G35" s="34">
        <v>40571213</v>
      </c>
      <c r="H35" s="28"/>
      <c r="I35" s="57"/>
      <c r="J35" s="58"/>
      <c r="K35" s="32">
        <v>40531128</v>
      </c>
      <c r="L35" s="27"/>
      <c r="N35" s="6"/>
      <c r="O35" s="6"/>
      <c r="P35" s="6"/>
      <c r="R35" s="5"/>
      <c r="S35" s="5"/>
      <c r="T35" s="5"/>
      <c r="U35" s="5"/>
    </row>
    <row r="36" spans="1:21" ht="28.5" customHeight="1">
      <c r="A36" s="59"/>
      <c r="B36" s="60"/>
      <c r="C36" s="34">
        <v>40532243</v>
      </c>
      <c r="D36" s="25"/>
      <c r="E36" s="57"/>
      <c r="F36" s="58"/>
      <c r="G36" s="34">
        <v>40571233</v>
      </c>
      <c r="H36" s="28"/>
      <c r="I36" s="57"/>
      <c r="J36" s="58"/>
      <c r="K36" s="32">
        <v>40531136</v>
      </c>
      <c r="L36" s="27"/>
      <c r="N36" s="2"/>
      <c r="O36" s="2"/>
      <c r="P36" s="2"/>
      <c r="R36" s="5"/>
      <c r="S36" s="5"/>
      <c r="T36" s="5"/>
      <c r="U36" s="5"/>
    </row>
    <row r="37" spans="1:21" ht="28.5" customHeight="1">
      <c r="A37" s="61" t="s">
        <v>28</v>
      </c>
      <c r="B37" s="62"/>
      <c r="C37" s="34">
        <v>40543102</v>
      </c>
      <c r="D37" s="25"/>
      <c r="E37" s="57"/>
      <c r="F37" s="58"/>
      <c r="G37" s="32">
        <v>40571241</v>
      </c>
      <c r="H37" s="27"/>
      <c r="I37" s="57"/>
      <c r="J37" s="58"/>
      <c r="K37" s="32">
        <v>40531137</v>
      </c>
      <c r="L37" s="27"/>
      <c r="N37" s="6"/>
      <c r="O37" s="6"/>
      <c r="P37" s="6"/>
      <c r="R37" s="5"/>
      <c r="S37" s="5"/>
      <c r="T37" s="5"/>
      <c r="U37" s="5"/>
    </row>
    <row r="38" spans="1:21" ht="28.5" customHeight="1">
      <c r="A38" s="57"/>
      <c r="B38" s="58"/>
      <c r="C38" s="34">
        <v>40543116</v>
      </c>
      <c r="D38" s="25"/>
      <c r="E38" s="57"/>
      <c r="F38" s="58"/>
      <c r="G38" s="32">
        <v>40571244</v>
      </c>
      <c r="H38" s="27"/>
      <c r="I38" s="57"/>
      <c r="J38" s="58"/>
      <c r="K38" s="34">
        <v>40531202</v>
      </c>
      <c r="L38" s="28"/>
      <c r="N38" s="6"/>
      <c r="O38" s="6"/>
      <c r="P38" s="6"/>
      <c r="R38" s="5"/>
      <c r="S38" s="5"/>
      <c r="T38" s="5"/>
      <c r="U38" s="5"/>
    </row>
    <row r="39" spans="1:21" ht="28.5" customHeight="1">
      <c r="A39" s="57"/>
      <c r="B39" s="58"/>
      <c r="C39" s="32">
        <v>40543201</v>
      </c>
      <c r="D39" s="23"/>
      <c r="E39" s="59"/>
      <c r="F39" s="60"/>
      <c r="G39" s="34">
        <v>40571249</v>
      </c>
      <c r="H39" s="28"/>
      <c r="I39" s="57"/>
      <c r="J39" s="58"/>
      <c r="K39" s="32">
        <v>40531207</v>
      </c>
      <c r="L39" s="27"/>
      <c r="N39" s="2"/>
      <c r="O39" s="2"/>
      <c r="P39" s="2"/>
      <c r="R39" s="5"/>
      <c r="S39" s="5"/>
      <c r="T39" s="5"/>
      <c r="U39" s="5"/>
    </row>
    <row r="40" spans="1:21" ht="28.5" customHeight="1">
      <c r="A40" s="57"/>
      <c r="B40" s="58"/>
      <c r="C40" s="32">
        <v>40543207</v>
      </c>
      <c r="D40" s="23"/>
      <c r="E40" s="61" t="s">
        <v>31</v>
      </c>
      <c r="F40" s="62"/>
      <c r="G40" s="34">
        <v>40525112</v>
      </c>
      <c r="H40" s="28"/>
      <c r="I40" s="57"/>
      <c r="J40" s="58"/>
      <c r="K40" s="34">
        <v>40531217</v>
      </c>
      <c r="L40" s="28"/>
      <c r="N40" s="6"/>
      <c r="O40" s="6"/>
      <c r="P40" s="6"/>
      <c r="R40" s="8"/>
      <c r="S40" s="8"/>
      <c r="T40" s="8"/>
      <c r="U40" s="8"/>
    </row>
    <row r="41" spans="1:21" ht="28.5" customHeight="1">
      <c r="A41" s="57"/>
      <c r="B41" s="58"/>
      <c r="C41" s="32">
        <v>40543214</v>
      </c>
      <c r="D41" s="23"/>
      <c r="E41" s="57"/>
      <c r="F41" s="58"/>
      <c r="G41" s="32">
        <v>40525202</v>
      </c>
      <c r="H41" s="27"/>
      <c r="I41" s="59"/>
      <c r="J41" s="60"/>
      <c r="K41" s="32">
        <v>40531236</v>
      </c>
      <c r="L41" s="27"/>
      <c r="N41" s="6"/>
      <c r="O41" s="6"/>
      <c r="P41" s="6"/>
      <c r="R41" s="8"/>
      <c r="S41" s="8"/>
      <c r="T41" s="8"/>
      <c r="U41" s="8"/>
    </row>
    <row r="42" spans="1:21" ht="28.5" customHeight="1">
      <c r="A42" s="57"/>
      <c r="B42" s="58"/>
      <c r="C42" s="32">
        <v>40543222</v>
      </c>
      <c r="D42" s="23"/>
      <c r="E42" s="57"/>
      <c r="F42" s="58"/>
      <c r="G42" s="34">
        <v>40525211</v>
      </c>
      <c r="H42" s="28"/>
      <c r="I42" s="61" t="s">
        <v>29</v>
      </c>
      <c r="J42" s="62"/>
      <c r="K42" s="34">
        <v>40527105</v>
      </c>
      <c r="L42" s="28"/>
      <c r="N42" s="6"/>
      <c r="O42" s="6"/>
      <c r="P42" s="6"/>
      <c r="R42" s="8"/>
      <c r="S42" s="8"/>
      <c r="T42" s="8"/>
      <c r="U42" s="8"/>
    </row>
    <row r="43" spans="1:16" ht="28.5" customHeight="1">
      <c r="A43" s="57"/>
      <c r="B43" s="58"/>
      <c r="C43" s="32">
        <v>40543241</v>
      </c>
      <c r="D43" s="23"/>
      <c r="E43" s="57"/>
      <c r="F43" s="58"/>
      <c r="G43" s="34">
        <v>40525214</v>
      </c>
      <c r="H43" s="28"/>
      <c r="I43" s="57"/>
      <c r="J43" s="58"/>
      <c r="K43" s="32">
        <v>40527110</v>
      </c>
      <c r="L43" s="27"/>
      <c r="N43" s="2"/>
      <c r="O43" s="2"/>
      <c r="P43" s="2"/>
    </row>
    <row r="44" spans="1:16" ht="28.5" customHeight="1" thickBot="1">
      <c r="A44" s="63"/>
      <c r="B44" s="64"/>
      <c r="C44" s="35">
        <v>40543248</v>
      </c>
      <c r="D44" s="30"/>
      <c r="E44" s="63"/>
      <c r="F44" s="64"/>
      <c r="G44" s="36">
        <v>40525247</v>
      </c>
      <c r="H44" s="29"/>
      <c r="I44" s="63"/>
      <c r="J44" s="64"/>
      <c r="K44" s="35">
        <v>40527121</v>
      </c>
      <c r="L44" s="31"/>
      <c r="N44" s="2"/>
      <c r="O44" s="2"/>
      <c r="P44" s="2"/>
    </row>
    <row r="45" spans="1:16" ht="28.5" customHeight="1">
      <c r="A45" s="53"/>
      <c r="B45" s="53"/>
      <c r="C45" s="10"/>
      <c r="D45" s="11"/>
      <c r="E45" s="53"/>
      <c r="F45" s="53"/>
      <c r="G45" s="10"/>
      <c r="H45" s="11"/>
      <c r="I45" s="53"/>
      <c r="J45" s="53"/>
      <c r="K45" s="10"/>
      <c r="L45" s="11"/>
      <c r="N45" s="2"/>
      <c r="O45" s="2"/>
      <c r="P45" s="2"/>
    </row>
    <row r="46" spans="4:16" ht="28.5" customHeight="1">
      <c r="D46" s="12"/>
      <c r="E46" s="53"/>
      <c r="F46" s="53"/>
      <c r="G46" s="13"/>
      <c r="H46" s="14"/>
      <c r="I46" s="53"/>
      <c r="J46" s="53"/>
      <c r="K46" s="13"/>
      <c r="L46" s="14"/>
      <c r="N46" s="6"/>
      <c r="O46" s="6"/>
      <c r="P46" s="6"/>
    </row>
    <row r="47" spans="4:16" ht="21" customHeight="1">
      <c r="D47" s="12"/>
      <c r="H47" s="12"/>
      <c r="I47" s="15"/>
      <c r="J47" s="16"/>
      <c r="L47" s="15"/>
      <c r="N47" s="2"/>
      <c r="O47" s="2"/>
      <c r="P47" s="2"/>
    </row>
    <row r="48" spans="14:16" ht="21" customHeight="1">
      <c r="N48" s="6"/>
      <c r="O48" s="6"/>
      <c r="P48" s="6"/>
    </row>
    <row r="49" spans="14:16" ht="21" customHeight="1">
      <c r="N49" s="2"/>
      <c r="O49" s="2"/>
      <c r="P49" s="2"/>
    </row>
    <row r="50" spans="14:16" ht="21" customHeight="1">
      <c r="N50" s="2"/>
      <c r="O50" s="2"/>
      <c r="P50" s="2"/>
    </row>
    <row r="51" spans="14:16" ht="21" customHeight="1">
      <c r="N51" s="2"/>
      <c r="O51" s="2"/>
      <c r="P51" s="2"/>
    </row>
    <row r="52" spans="14:16" ht="21" customHeight="1">
      <c r="N52" s="6"/>
      <c r="O52" s="6"/>
      <c r="P52" s="6"/>
    </row>
    <row r="53" spans="14:16" ht="21" customHeight="1">
      <c r="N53" s="6"/>
      <c r="O53" s="6"/>
      <c r="P53" s="6"/>
    </row>
    <row r="54" spans="14:16" ht="21" customHeight="1">
      <c r="N54" s="6"/>
      <c r="O54" s="6"/>
      <c r="P54" s="6"/>
    </row>
    <row r="55" spans="14:16" ht="21" customHeight="1">
      <c r="N55" s="6"/>
      <c r="O55" s="6"/>
      <c r="P55" s="6"/>
    </row>
    <row r="56" spans="14:16" ht="21" customHeight="1">
      <c r="N56" s="6"/>
      <c r="O56" s="6"/>
      <c r="P56" s="6"/>
    </row>
    <row r="57" spans="14:16" ht="21" customHeight="1">
      <c r="N57" s="6"/>
      <c r="O57" s="6"/>
      <c r="P57" s="6"/>
    </row>
    <row r="58" spans="14:16" ht="21" customHeight="1">
      <c r="N58" s="6"/>
      <c r="O58" s="6"/>
      <c r="P58" s="6"/>
    </row>
    <row r="59" spans="14:16" ht="21" customHeight="1">
      <c r="N59" s="6"/>
      <c r="O59" s="6"/>
      <c r="P59" s="6"/>
    </row>
    <row r="60" spans="14:16" ht="21" customHeight="1">
      <c r="N60" s="2"/>
      <c r="O60" s="2"/>
      <c r="P60" s="2"/>
    </row>
    <row r="61" spans="14:16" ht="21" customHeight="1">
      <c r="N61" s="6"/>
      <c r="O61" s="6"/>
      <c r="P61" s="6"/>
    </row>
    <row r="62" spans="14:16" ht="21" customHeight="1">
      <c r="N62" s="2"/>
      <c r="O62" s="2"/>
      <c r="P62" s="2"/>
    </row>
    <row r="63" spans="14:16" ht="21" customHeight="1">
      <c r="N63" s="2"/>
      <c r="O63" s="2"/>
      <c r="P63" s="2"/>
    </row>
    <row r="64" spans="14:16" ht="21" customHeight="1">
      <c r="N64" s="2"/>
      <c r="O64" s="2"/>
      <c r="P64" s="2"/>
    </row>
    <row r="65" spans="14:16" ht="21" customHeight="1">
      <c r="N65" s="6"/>
      <c r="O65" s="6"/>
      <c r="P65" s="6"/>
    </row>
    <row r="66" spans="14:16" ht="21" customHeight="1">
      <c r="N66" s="2"/>
      <c r="O66" s="2"/>
      <c r="P66" s="2"/>
    </row>
    <row r="67" spans="14:16" ht="21" customHeight="1">
      <c r="N67" s="6"/>
      <c r="O67" s="6"/>
      <c r="P67" s="6"/>
    </row>
    <row r="68" spans="14:16" ht="21" customHeight="1">
      <c r="N68" s="6"/>
      <c r="O68" s="6"/>
      <c r="P68" s="6"/>
    </row>
    <row r="69" spans="14:16" ht="21" customHeight="1">
      <c r="N69" s="6"/>
      <c r="O69" s="6"/>
      <c r="P69" s="6"/>
    </row>
    <row r="70" spans="14:16" ht="21" customHeight="1">
      <c r="N70" s="2"/>
      <c r="O70" s="2"/>
      <c r="P70" s="2"/>
    </row>
    <row r="71" spans="14:16" ht="21" customHeight="1">
      <c r="N71" s="6"/>
      <c r="O71" s="6"/>
      <c r="P71" s="6"/>
    </row>
    <row r="72" spans="14:16" ht="21" customHeight="1">
      <c r="N72" s="2"/>
      <c r="O72" s="2"/>
      <c r="P72" s="2"/>
    </row>
    <row r="73" spans="14:16" ht="21" customHeight="1">
      <c r="N73" s="6"/>
      <c r="O73" s="6"/>
      <c r="P73" s="6"/>
    </row>
    <row r="74" spans="14:16" ht="21" customHeight="1">
      <c r="N74" s="2"/>
      <c r="O74" s="2"/>
      <c r="P74" s="2"/>
    </row>
    <row r="75" spans="14:16" ht="21" customHeight="1">
      <c r="N75" s="6"/>
      <c r="O75" s="6"/>
      <c r="P75" s="6"/>
    </row>
    <row r="76" spans="14:16" ht="21" customHeight="1">
      <c r="N76" s="6"/>
      <c r="O76" s="6"/>
      <c r="P76" s="6"/>
    </row>
    <row r="77" spans="14:16" ht="21" customHeight="1">
      <c r="N77" s="6"/>
      <c r="O77" s="6"/>
      <c r="P77" s="6"/>
    </row>
    <row r="78" spans="14:16" ht="21" customHeight="1">
      <c r="N78" s="2"/>
      <c r="O78" s="2"/>
      <c r="P78" s="2"/>
    </row>
    <row r="79" spans="14:16" ht="21" customHeight="1">
      <c r="N79" s="2"/>
      <c r="O79" s="2"/>
      <c r="P79" s="2"/>
    </row>
    <row r="80" spans="14:16" ht="21" customHeight="1">
      <c r="N80" s="2"/>
      <c r="O80" s="2"/>
      <c r="P80" s="2"/>
    </row>
    <row r="81" spans="14:16" ht="21" customHeight="1">
      <c r="N81" s="6"/>
      <c r="O81" s="6"/>
      <c r="P81" s="6"/>
    </row>
    <row r="82" spans="14:16" ht="21" customHeight="1">
      <c r="N82" s="6"/>
      <c r="O82" s="6"/>
      <c r="P82" s="6"/>
    </row>
    <row r="83" spans="14:16" ht="21" customHeight="1">
      <c r="N83" s="2"/>
      <c r="O83" s="2"/>
      <c r="P83" s="2"/>
    </row>
    <row r="84" spans="14:16" ht="21" customHeight="1">
      <c r="N84" s="6"/>
      <c r="O84" s="6"/>
      <c r="P84" s="6"/>
    </row>
    <row r="85" spans="14:16" ht="21" customHeight="1">
      <c r="N85" s="2"/>
      <c r="O85" s="2"/>
      <c r="P85" s="2"/>
    </row>
    <row r="86" spans="14:16" ht="21" customHeight="1">
      <c r="N86" s="2"/>
      <c r="O86" s="2"/>
      <c r="P86" s="2"/>
    </row>
    <row r="87" spans="14:16" ht="21" customHeight="1">
      <c r="N87" s="2"/>
      <c r="O87" s="2"/>
      <c r="P87" s="2"/>
    </row>
    <row r="88" spans="14:16" ht="21" customHeight="1">
      <c r="N88" s="2"/>
      <c r="O88" s="2"/>
      <c r="P88" s="2"/>
    </row>
    <row r="89" spans="14:16" ht="21" customHeight="1">
      <c r="N89" s="2"/>
      <c r="O89" s="2"/>
      <c r="P89" s="2"/>
    </row>
    <row r="90" spans="14:16" ht="21" customHeight="1">
      <c r="N90" s="2"/>
      <c r="O90" s="2"/>
      <c r="P90" s="2"/>
    </row>
    <row r="91" spans="14:16" ht="21" customHeight="1">
      <c r="N91" s="2"/>
      <c r="O91" s="2"/>
      <c r="P91" s="2"/>
    </row>
    <row r="92" spans="14:16" ht="21" customHeight="1">
      <c r="N92" s="6"/>
      <c r="O92" s="6"/>
      <c r="P92" s="6"/>
    </row>
    <row r="93" spans="14:16" ht="21" customHeight="1">
      <c r="N93" s="2"/>
      <c r="O93" s="2"/>
      <c r="P93" s="2"/>
    </row>
    <row r="94" spans="14:16" ht="21" customHeight="1">
      <c r="N94" s="2"/>
      <c r="O94" s="2"/>
      <c r="P94" s="2"/>
    </row>
    <row r="95" spans="14:16" ht="21" customHeight="1">
      <c r="N95" s="2"/>
      <c r="O95" s="2"/>
      <c r="P95" s="2"/>
    </row>
    <row r="96" spans="14:16" ht="21" customHeight="1">
      <c r="N96" s="6"/>
      <c r="O96" s="6"/>
      <c r="P96" s="6"/>
    </row>
    <row r="97" spans="14:16" ht="21" customHeight="1">
      <c r="N97" s="2"/>
      <c r="O97" s="2"/>
      <c r="P97" s="2"/>
    </row>
    <row r="98" spans="14:16" ht="21" customHeight="1">
      <c r="N98" s="2"/>
      <c r="O98" s="2"/>
      <c r="P98" s="2"/>
    </row>
    <row r="99" spans="14:16" ht="21" customHeight="1">
      <c r="N99" s="2"/>
      <c r="O99" s="2"/>
      <c r="P99" s="2"/>
    </row>
    <row r="100" spans="14:16" ht="21" customHeight="1">
      <c r="N100" s="2"/>
      <c r="O100" s="2"/>
      <c r="P100" s="2"/>
    </row>
    <row r="101" spans="14:16" ht="21" customHeight="1">
      <c r="N101" s="6"/>
      <c r="O101" s="6"/>
      <c r="P101" s="6"/>
    </row>
    <row r="102" spans="14:16" ht="21" customHeight="1">
      <c r="N102" s="6"/>
      <c r="O102" s="6"/>
      <c r="P102" s="6"/>
    </row>
    <row r="103" spans="14:16" ht="21" customHeight="1">
      <c r="N103" s="2"/>
      <c r="O103" s="2"/>
      <c r="P103" s="2"/>
    </row>
    <row r="104" spans="14:16" ht="21" customHeight="1">
      <c r="N104" s="2"/>
      <c r="O104" s="2"/>
      <c r="P104" s="2"/>
    </row>
    <row r="105" spans="14:16" ht="21" customHeight="1">
      <c r="N105" s="6"/>
      <c r="O105" s="6"/>
      <c r="P105" s="6"/>
    </row>
    <row r="106" spans="14:16" ht="21" customHeight="1">
      <c r="N106" s="2"/>
      <c r="O106" s="2"/>
      <c r="P106" s="2"/>
    </row>
    <row r="107" spans="14:16" ht="21" customHeight="1">
      <c r="N107" s="6"/>
      <c r="O107" s="6"/>
      <c r="P107" s="6"/>
    </row>
    <row r="108" spans="14:16" ht="21" customHeight="1">
      <c r="N108" s="6"/>
      <c r="O108" s="6"/>
      <c r="P108" s="6"/>
    </row>
    <row r="109" spans="14:16" ht="21" customHeight="1">
      <c r="N109" s="2"/>
      <c r="O109" s="2"/>
      <c r="P109" s="2"/>
    </row>
    <row r="110" spans="14:16" ht="21" customHeight="1">
      <c r="N110" s="2"/>
      <c r="O110" s="2"/>
      <c r="P110" s="2"/>
    </row>
    <row r="111" spans="14:16" ht="21" customHeight="1">
      <c r="N111" s="2"/>
      <c r="O111" s="2"/>
      <c r="P111" s="2"/>
    </row>
    <row r="112" spans="14:16" ht="21" customHeight="1">
      <c r="N112" s="2"/>
      <c r="O112" s="2"/>
      <c r="P112" s="2"/>
    </row>
    <row r="113" spans="14:16" ht="21" customHeight="1">
      <c r="N113" s="2"/>
      <c r="O113" s="2"/>
      <c r="P113" s="2"/>
    </row>
    <row r="114" spans="14:16" ht="21" customHeight="1">
      <c r="N114" s="6"/>
      <c r="O114" s="6"/>
      <c r="P114" s="6"/>
    </row>
    <row r="115" spans="14:16" ht="21" customHeight="1">
      <c r="N115" s="6"/>
      <c r="O115" s="6"/>
      <c r="P115" s="6"/>
    </row>
    <row r="116" spans="14:16" ht="21" customHeight="1">
      <c r="N116" s="6"/>
      <c r="O116" s="6"/>
      <c r="P116" s="6"/>
    </row>
    <row r="117" spans="14:16" ht="21" customHeight="1">
      <c r="N117" s="2"/>
      <c r="O117" s="2"/>
      <c r="P117" s="2"/>
    </row>
    <row r="118" spans="14:16" ht="21" customHeight="1">
      <c r="N118" s="2"/>
      <c r="O118" s="2"/>
      <c r="P118" s="2"/>
    </row>
    <row r="119" spans="14:16" ht="21" customHeight="1">
      <c r="N119" s="2"/>
      <c r="O119" s="2"/>
      <c r="P119" s="2"/>
    </row>
    <row r="120" spans="14:16" ht="21" customHeight="1">
      <c r="N120" s="6"/>
      <c r="O120" s="6"/>
      <c r="P120" s="6"/>
    </row>
    <row r="121" spans="14:16" ht="21" customHeight="1">
      <c r="N121" s="6"/>
      <c r="O121" s="6"/>
      <c r="P121" s="6"/>
    </row>
    <row r="122" spans="14:16" ht="21" customHeight="1">
      <c r="N122" s="6"/>
      <c r="O122" s="6"/>
      <c r="P122" s="6"/>
    </row>
    <row r="123" spans="14:16" ht="21" customHeight="1">
      <c r="N123" s="6"/>
      <c r="O123" s="6"/>
      <c r="P123" s="6"/>
    </row>
    <row r="124" spans="14:16" ht="21" customHeight="1">
      <c r="N124" s="2"/>
      <c r="O124" s="2"/>
      <c r="P124" s="2"/>
    </row>
    <row r="125" spans="14:16" ht="21" customHeight="1">
      <c r="N125" s="2"/>
      <c r="O125" s="2"/>
      <c r="P125" s="2"/>
    </row>
    <row r="126" spans="14:16" ht="21" customHeight="1">
      <c r="N126" s="6"/>
      <c r="O126" s="6"/>
      <c r="P126" s="6"/>
    </row>
  </sheetData>
  <sheetProtection/>
  <mergeCells count="37">
    <mergeCell ref="E40:F44"/>
    <mergeCell ref="I8:J11"/>
    <mergeCell ref="I12:J26"/>
    <mergeCell ref="I27:J30"/>
    <mergeCell ref="I31:J41"/>
    <mergeCell ref="I42:J44"/>
    <mergeCell ref="I45:J45"/>
    <mergeCell ref="I46:J46"/>
    <mergeCell ref="A8:B21"/>
    <mergeCell ref="A22:B32"/>
    <mergeCell ref="A33:B36"/>
    <mergeCell ref="A37:B44"/>
    <mergeCell ref="I7:J7"/>
    <mergeCell ref="A45:B45"/>
    <mergeCell ref="E8:F20"/>
    <mergeCell ref="E21:F25"/>
    <mergeCell ref="E26:F29"/>
    <mergeCell ref="E30:F39"/>
    <mergeCell ref="E7:F7"/>
    <mergeCell ref="E45:F45"/>
    <mergeCell ref="E46:F46"/>
    <mergeCell ref="A2:A3"/>
    <mergeCell ref="A7:B7"/>
    <mergeCell ref="A6:D6"/>
    <mergeCell ref="E2:E3"/>
    <mergeCell ref="I2:I3"/>
    <mergeCell ref="E5:H5"/>
    <mergeCell ref="I5:L5"/>
    <mergeCell ref="A5:D5"/>
    <mergeCell ref="E6:H6"/>
    <mergeCell ref="I6:L6"/>
    <mergeCell ref="E1:H1"/>
    <mergeCell ref="I1:L1"/>
    <mergeCell ref="A4:D4"/>
    <mergeCell ref="E4:H4"/>
    <mergeCell ref="I4:L4"/>
    <mergeCell ref="A1:D1"/>
  </mergeCells>
  <printOptions gridLines="1" horizontalCentered="1" verticalCentered="1"/>
  <pageMargins left="0.2362204724409449" right="0.2362204724409449" top="0.6299212598425197" bottom="0.35433070866141736" header="0.31496062992125984" footer="0.31496062992125984"/>
  <pageSetup fitToHeight="0" fitToWidth="0" horizontalDpi="600" verticalDpi="600" orientation="portrait" paperSize="9" scale="49" r:id="rId1"/>
  <headerFooter alignWithMargins="0">
    <oddHeader>&amp;C&amp;"標楷體,粗體"&amp;48基礎物理能力測驗輔導課名單</oddHeader>
  </headerFooter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CB1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80" ht="15.75">
      <c r="A1" t="e">
        <f>IF('輔導課班級名條'!4:4,"AAAAADV+5QA=",0)</f>
        <v>#VALUE!</v>
      </c>
      <c r="B1" t="e">
        <f>AND(輔導課班級名條!#REF!,"AAAAADV+5QE=")</f>
        <v>#REF!</v>
      </c>
      <c r="C1" t="e">
        <f>AND(輔導課班級名條!#REF!,"AAAAADV+5QI=")</f>
        <v>#REF!</v>
      </c>
      <c r="D1" t="e">
        <f>AND(輔導課班級名條!#REF!,"AAAAADV+5QM=")</f>
        <v>#REF!</v>
      </c>
      <c r="E1" t="e">
        <f>AND(輔導課班級名條!#REF!,"AAAAADV+5QQ=")</f>
        <v>#REF!</v>
      </c>
      <c r="F1" t="e">
        <f>AND(輔導課班級名條!#REF!,"AAAAADV+5QU=")</f>
        <v>#REF!</v>
      </c>
      <c r="G1" t="e">
        <f>AND(輔導課班級名條!#REF!,"AAAAADV+5QY=")</f>
        <v>#REF!</v>
      </c>
      <c r="H1" t="e">
        <f>AND(輔導課班級名條!#REF!,"AAAAADV+5Qc=")</f>
        <v>#REF!</v>
      </c>
      <c r="I1" t="e">
        <f>AND(輔導課班級名條!#REF!,"AAAAADV+5Qg=")</f>
        <v>#REF!</v>
      </c>
      <c r="J1" t="e">
        <f>AND(輔導課班級名條!#REF!,"AAAAADV+5Qk=")</f>
        <v>#REF!</v>
      </c>
      <c r="K1" t="e">
        <f>IF('輔導課班級名條'!2:2,"AAAAADV+5Qo=",0)</f>
        <v>#VALUE!</v>
      </c>
      <c r="L1" t="e">
        <f>AND(輔導課班級名條!#REF!,"AAAAADV+5Qs=")</f>
        <v>#REF!</v>
      </c>
      <c r="M1" t="e">
        <f>AND(輔導課班級名條!#REF!,"AAAAADV+5Qw=")</f>
        <v>#REF!</v>
      </c>
      <c r="N1" t="e">
        <f>AND(輔導課班級名條!#REF!,"AAAAADV+5Q0=")</f>
        <v>#REF!</v>
      </c>
      <c r="O1" t="e">
        <f>AND(輔導課班級名條!#REF!,"AAAAADV+5Q4=")</f>
        <v>#REF!</v>
      </c>
      <c r="P1" t="e">
        <f>AND(輔導課班級名條!#REF!,"AAAAADV+5Q8=")</f>
        <v>#REF!</v>
      </c>
      <c r="Q1" t="e">
        <f>AND(輔導課班級名條!#REF!,"AAAAADV+5RA=")</f>
        <v>#REF!</v>
      </c>
      <c r="R1" t="e">
        <f>AND(輔導課班級名條!#REF!,"AAAAADV+5RE=")</f>
        <v>#REF!</v>
      </c>
      <c r="S1" t="e">
        <f>AND(輔導課班級名條!#REF!,"AAAAADV+5RI=")</f>
        <v>#REF!</v>
      </c>
      <c r="T1" t="e">
        <f>AND(輔導課班級名條!#REF!,"AAAAADV+5RM=")</f>
        <v>#REF!</v>
      </c>
      <c r="U1">
        <f>IF('輔導課班級名條'!3:3,"AAAAADV+5RQ=",0)</f>
        <v>0</v>
      </c>
      <c r="V1" t="e">
        <f>AND(輔導課班級名條!#REF!,"AAAAADV+5RU=")</f>
        <v>#REF!</v>
      </c>
      <c r="W1" t="e">
        <f>AND(輔導課班級名條!#REF!,"AAAAADV+5RY=")</f>
        <v>#REF!</v>
      </c>
      <c r="X1" t="e">
        <f>AND(輔導課班級名條!#REF!,"AAAAADV+5Rc=")</f>
        <v>#REF!</v>
      </c>
      <c r="Y1" t="e">
        <f>AND('輔導課班級名條'!E4,"AAAAADV+5Rg=")</f>
        <v>#VALUE!</v>
      </c>
      <c r="Z1" t="e">
        <f>AND('輔導課班級名條'!G4,"AAAAADV+5Rk=")</f>
        <v>#VALUE!</v>
      </c>
      <c r="AA1" t="e">
        <f>AND('輔導課班級名條'!H4,"AAAAADV+5Ro=")</f>
        <v>#VALUE!</v>
      </c>
      <c r="AB1" t="e">
        <f>AND('輔導課班級名條'!I4,"AAAAADV+5Rs=")</f>
        <v>#VALUE!</v>
      </c>
      <c r="AC1" t="e">
        <f>AND('輔導課班級名條'!K4,"AAAAADV+5Rw=")</f>
        <v>#VALUE!</v>
      </c>
      <c r="AD1" t="e">
        <f>AND('輔導課班級名條'!L4,"AAAAADV+5R0=")</f>
        <v>#VALUE!</v>
      </c>
      <c r="AE1">
        <f>IF('輔導課班級名條'!5:5,"AAAAADV+5R4=",0)</f>
        <v>0</v>
      </c>
      <c r="AF1" t="e">
        <f>AND('輔導課班級名條'!A7,"AAAAADV+5R8=")</f>
        <v>#VALUE!</v>
      </c>
      <c r="AG1" t="e">
        <f>AND('輔導課班級名條'!C7,"AAAAADV+5SA=")</f>
        <v>#VALUE!</v>
      </c>
      <c r="AH1" t="e">
        <f>AND('輔導課班級名條'!D7,"AAAAADV+5SE=")</f>
        <v>#VALUE!</v>
      </c>
      <c r="AI1" t="e">
        <f>AND('輔導課班級名條'!E7,"AAAAADV+5SI=")</f>
        <v>#VALUE!</v>
      </c>
      <c r="AJ1" t="e">
        <f>AND('輔導課班級名條'!G7,"AAAAADV+5SM=")</f>
        <v>#VALUE!</v>
      </c>
      <c r="AK1" t="e">
        <f>AND('輔導課班級名條'!H7,"AAAAADV+5SQ=")</f>
        <v>#VALUE!</v>
      </c>
      <c r="AL1" t="e">
        <f>AND('輔導課班級名條'!I7,"AAAAADV+5SU=")</f>
        <v>#VALUE!</v>
      </c>
      <c r="AM1" t="e">
        <f>AND('輔導課班級名條'!K7,"AAAAADV+5SY=")</f>
        <v>#VALUE!</v>
      </c>
      <c r="AN1" t="e">
        <f>AND('輔導課班級名條'!L7,"AAAAADV+5Sc=")</f>
        <v>#VALUE!</v>
      </c>
      <c r="AO1">
        <f>IF('輔導課班級名條'!6:6,"AAAAADV+5Sg=",0)</f>
        <v>0</v>
      </c>
      <c r="AP1">
        <f>IF('輔導課班級名條'!7:7,"AAAAADV+5Sk=",0)</f>
        <v>0</v>
      </c>
      <c r="AQ1">
        <f>IF('輔導課班級名條'!8:8,"AAAAADV+5So=",0)</f>
        <v>0</v>
      </c>
      <c r="AR1">
        <f>IF('輔導課班級名條'!9:9,"AAAAADV+5Ss=",0)</f>
        <v>0</v>
      </c>
      <c r="AS1">
        <f>IF('輔導課班級名條'!10:10,"AAAAADV+5Sw=",0)</f>
        <v>0</v>
      </c>
      <c r="AT1">
        <f>IF('輔導課班級名條'!11:11,"AAAAADV+5S0=",0)</f>
        <v>0</v>
      </c>
      <c r="AU1">
        <f>IF('輔導課班級名條'!12:12,"AAAAADV+5S4=",0)</f>
        <v>0</v>
      </c>
      <c r="AV1">
        <f>IF('輔導課班級名條'!13:13,"AAAAADV+5S8=",0)</f>
        <v>0</v>
      </c>
      <c r="AW1">
        <f>IF('輔導課班級名條'!14:14,"AAAAADV+5TA=",0)</f>
        <v>0</v>
      </c>
      <c r="AX1">
        <f>IF('輔導課班級名條'!15:15,"AAAAADV+5TE=",0)</f>
        <v>0</v>
      </c>
      <c r="AY1">
        <f>IF('輔導課班級名條'!16:16,"AAAAADV+5TI=",0)</f>
        <v>0</v>
      </c>
      <c r="AZ1">
        <f>IF('輔導課班級名條'!17:17,"AAAAADV+5TM=",0)</f>
        <v>0</v>
      </c>
      <c r="BA1">
        <f>IF('輔導課班級名條'!18:18,"AAAAADV+5TQ=",0)</f>
        <v>0</v>
      </c>
      <c r="BB1">
        <f>IF('輔導課班級名條'!19:19,"AAAAADV+5TU=",0)</f>
        <v>0</v>
      </c>
      <c r="BC1">
        <f>IF('輔導課班級名條'!20:20,"AAAAADV+5TY=",0)</f>
        <v>0</v>
      </c>
      <c r="BD1">
        <f>IF('輔導課班級名條'!21:21,"AAAAADV+5Tc=",0)</f>
        <v>0</v>
      </c>
      <c r="BE1">
        <f>IF('輔導課班級名條'!22:22,"AAAAADV+5Tg=",0)</f>
        <v>0</v>
      </c>
      <c r="BF1">
        <f>IF('輔導課班級名條'!23:23,"AAAAADV+5Tk=",0)</f>
        <v>0</v>
      </c>
      <c r="BG1">
        <f>IF('輔導課班級名條'!24:24,"AAAAADV+5To=",0)</f>
        <v>0</v>
      </c>
      <c r="BH1">
        <f>IF('輔導課班級名條'!25:25,"AAAAADV+5Ts=",0)</f>
        <v>0</v>
      </c>
      <c r="BI1">
        <f>IF('輔導課班級名條'!26:26,"AAAAADV+5Tw=",0)</f>
        <v>0</v>
      </c>
      <c r="BJ1">
        <f>IF('輔導課班級名條'!27:27,"AAAAADV+5T0=",0)</f>
        <v>0</v>
      </c>
      <c r="BK1">
        <f>IF('輔導課班級名條'!28:28,"AAAAADV+5T4=",0)</f>
        <v>0</v>
      </c>
      <c r="BL1">
        <f>IF('輔導課班級名條'!29:29,"AAAAADV+5T8=",0)</f>
        <v>0</v>
      </c>
      <c r="BM1" t="e">
        <f>IF('輔導課班級名條'!A:A,"AAAAADV+5UA=",0)</f>
        <v>#VALUE!</v>
      </c>
      <c r="BN1">
        <f>IF('輔導課班級名條'!C:C,"AAAAADV+5UE=",0)</f>
        <v>0</v>
      </c>
      <c r="BO1">
        <f>IF('輔導課班級名條'!D:D,"AAAAADV+5UI=",0)</f>
        <v>0</v>
      </c>
      <c r="BP1" t="e">
        <f>IF('輔導課班級名條'!E:E,"AAAAADV+5UM=",0)</f>
        <v>#VALUE!</v>
      </c>
      <c r="BQ1">
        <f>IF('輔導課班級名條'!G:G,"AAAAADV+5UQ=",0)</f>
        <v>0</v>
      </c>
      <c r="BR1">
        <f>IF('輔導課班級名條'!H:H,"AAAAADV+5UU=",0)</f>
        <v>0</v>
      </c>
      <c r="BS1" t="e">
        <f>IF('輔導課班級名條'!I:I,"AAAAADV+5UY=",0)</f>
        <v>#VALUE!</v>
      </c>
      <c r="BT1">
        <f>IF('輔導課班級名條'!K:K,"AAAAADV+5Uc=",0)</f>
        <v>0</v>
      </c>
      <c r="BU1">
        <f>IF('輔導課班級名條'!L:L,"AAAAADV+5Ug=",0)</f>
        <v>0</v>
      </c>
      <c r="BV1" t="e">
        <f>IF(#REF!,"AAAAADV+5Uk=",0)</f>
        <v>#REF!</v>
      </c>
      <c r="BW1" t="e">
        <f>AND(#REF!,"AAAAADV+5Uo=")</f>
        <v>#REF!</v>
      </c>
      <c r="BX1" t="e">
        <f>IF(#REF!,"AAAAADV+5Us=",0)</f>
        <v>#REF!</v>
      </c>
      <c r="BY1">
        <f>IF(Sheet3!2:2,"AAAAADV+5Uw=",0)</f>
        <v>0</v>
      </c>
      <c r="BZ1" t="e">
        <f>AND(Sheet3!#REF!,"AAAAADV+5U0=")</f>
        <v>#REF!</v>
      </c>
      <c r="CA1" t="e">
        <f>IF(Sheet3!#REF!,"AAAAADV+5U4=",0)</f>
        <v>#REF!</v>
      </c>
      <c r="CB1" t="e">
        <f>IF("N",輔導課班級名條!PRINT_AREA,"AAAAADV+5U8=")</f>
        <v>#VALUE!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oldchiang</dc:creator>
  <cp:keywords/>
  <dc:description/>
  <cp:lastModifiedBy>user</cp:lastModifiedBy>
  <cp:lastPrinted>2016-09-08T02:27:32Z</cp:lastPrinted>
  <dcterms:created xsi:type="dcterms:W3CDTF">1997-01-14T01:50:29Z</dcterms:created>
  <dcterms:modified xsi:type="dcterms:W3CDTF">2016-09-08T03:37:56Z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1FnXcTF8VmZ597QaW80g28ngXEyhP4QF8uKAIiHSbyek</vt:lpwstr>
  </property>
  <property fmtid="{D5CDD505-2E9C-101B-9397-08002B2CF9AE}" pid="4" name="Google.Documents.RevisionId">
    <vt:lpwstr>00677488579951062314</vt:lpwstr>
  </property>
  <property fmtid="{D5CDD505-2E9C-101B-9397-08002B2CF9AE}" pid="5" name="Google.Documents.PreviousRevisionId">
    <vt:lpwstr>06088669356146675166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